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<sst xmlns="http://schemas.openxmlformats.org/spreadsheetml/2006/main" count="202" uniqueCount="84">
  <si>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</si>
  <si>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</si>
  <si>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</si>
  <si>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</si>
  <si>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</si>
  <si>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</si>
  <si>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</si>
  <si>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</si>
  <si>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</si>
  <si>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</si>
  <si>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</si>
  <si>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</si>
  <si>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</si>
  <si>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</si>
  <si>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</si>
  <si>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</si>
  <si>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</si>
  <si>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</si>
  <si>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</si>
  <si>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</si>
  <si>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</si>
  <si>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</si>
  <si>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</si>
  <si>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</si>
  <si>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</si>
  <si>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</si>
  <si>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</si>
  <si>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</si>
  <si>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</si>
  <si>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</si>
  <si>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</si>
  <si>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</si>
  <si>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</si>
  <si>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</si>
  <si>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</si>
  <si>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</si>
  <si>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</si>
  <si>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</si>
  <si>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</si>
  <si>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</si>
  <si>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</si>
  <si>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</si>
  <si>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</si>
  <si>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</si>
  <si>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</si>
  <si>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</si>
  <si>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</si>
  <si>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LARCHER</t>
  </si>
  <si>
    <t>Sophie</t>
  </si>
  <si>
    <t>N</t>
  </si>
  <si>
    <t>CORPO18</t>
  </si>
  <si>
    <t>Championnats de France Corpo.</t>
  </si>
  <si>
    <t>Corpo Vétérans Dames</t>
  </si>
  <si>
    <t>BOUCLIER</t>
  </si>
  <si>
    <t>Suzanne</t>
  </si>
  <si>
    <t>CSM FINANCES</t>
  </si>
  <si>
    <t>CASY</t>
  </si>
  <si>
    <t>Martine</t>
  </si>
  <si>
    <t>A S P O CHATEAU</t>
  </si>
  <si>
    <t>AGOSTINI</t>
  </si>
  <si>
    <t>Marine</t>
  </si>
  <si>
    <t>CORPO PING 49</t>
  </si>
  <si>
    <t>JAUSET</t>
  </si>
  <si>
    <t>M.therese</t>
  </si>
  <si>
    <t>U S NATEXIS</t>
  </si>
  <si>
    <t>MOIGNEU</t>
  </si>
  <si>
    <t>Elisabeth</t>
  </si>
  <si>
    <t>APCEC</t>
  </si>
  <si>
    <t>MOLINS</t>
  </si>
  <si>
    <t>Corine</t>
  </si>
  <si>
    <t>AISNE CORPO TT</t>
  </si>
  <si>
    <t>PIERONI</t>
  </si>
  <si>
    <t>Françoise</t>
  </si>
  <si>
    <t>TANGUY</t>
  </si>
  <si>
    <t>Marie christine</t>
  </si>
  <si>
    <t>ROTH</t>
  </si>
  <si>
    <t>Michèle</t>
  </si>
  <si>
    <t>ASPTT PARIS</t>
  </si>
  <si>
    <t>CORDELIER</t>
  </si>
  <si>
    <t>Liliane</t>
  </si>
  <si>
    <t>ASC 33 TT</t>
  </si>
  <si>
    <t>GLEVAREC</t>
  </si>
  <si>
    <t>Brigitte</t>
  </si>
  <si>
    <t>EDUCATION NATIO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</si>
</sst>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3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" xfId="23" applyFont="1" applyBorder="1" applyAlignment="1" applyProtection="1">
      <alignment vertical="center"/>
      <protection hidden="1"/>
    </xf>
    <xf numFmtId="0" fontId="18" fillId="0" borderId="2" xfId="22" applyFont="1" applyFill="1" applyBorder="1" applyAlignment="1" applyProtection="1">
      <alignment horizontal="center" vertical="center"/>
      <protection hidden="1"/>
    </xf>
    <xf numFmtId="0" fontId="0" fillId="0" borderId="2" xfId="22" applyFont="1" applyFill="1" applyBorder="1" applyAlignment="1" applyProtection="1">
      <alignment vertical="center"/>
      <protection hidden="1"/>
    </xf>
    <xf numFmtId="0" fontId="20" fillId="0" borderId="2" xfId="21" applyFont="1" applyFill="1" applyBorder="1" applyAlignment="1" applyProtection="1">
      <alignment horizontal="right" vertical="center"/>
      <protection hidden="1"/>
    </xf>
    <xf numFmtId="0" fontId="20" fillId="0" borderId="3" xfId="22" applyFont="1" applyFill="1" applyBorder="1" applyAlignment="1" applyProtection="1">
      <alignment horizontal="center" vertical="center"/>
      <protection hidden="1"/>
    </xf>
    <xf numFmtId="0" fontId="4" fillId="0" borderId="4" xfId="23" applyFont="1" applyBorder="1" applyAlignment="1" applyProtection="1">
      <alignment horizontal="left" vertical="center" indent="1"/>
      <protection hidden="1"/>
    </xf>
    <xf numFmtId="0" fontId="0" fillId="0" borderId="0" xfId="24" applyFont="1" applyBorder="1" applyAlignment="1" applyProtection="1">
      <alignment vertical="center"/>
      <protection hidden="1"/>
    </xf>
    <xf numFmtId="0" fontId="0" fillId="0" borderId="4" xfId="23" applyFont="1" applyBorder="1" applyAlignment="1" applyProtection="1">
      <alignment vertical="center"/>
      <protection hidden="1"/>
    </xf>
    <xf numFmtId="0" fontId="20" fillId="0" borderId="0" xfId="21" applyFont="1" applyFill="1" applyBorder="1" applyAlignment="1" applyProtection="1">
      <alignment horizontal="right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20" fillId="0" borderId="5" xfId="22" applyFont="1" applyFill="1" applyBorder="1" applyAlignment="1" applyProtection="1">
      <alignment horizontal="center" vertical="center"/>
      <protection hidden="1"/>
    </xf>
    <xf numFmtId="0" fontId="9" fillId="0" borderId="4" xfId="23" applyFont="1" applyBorder="1" applyAlignment="1" applyProtection="1">
      <alignment horizontal="left" vertical="center" indent="1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20" fillId="0" borderId="7" xfId="22" applyFont="1" applyFill="1" applyBorder="1" applyAlignment="1" applyProtection="1">
      <alignment horizontal="center" vertical="center"/>
      <protection hidden="1"/>
    </xf>
    <xf numFmtId="0" fontId="0" fillId="0" borderId="7" xfId="22" applyFont="1" applyFill="1" applyBorder="1" applyAlignment="1" applyProtection="1">
      <alignment vertical="center"/>
      <protection hidden="1"/>
    </xf>
    <xf numFmtId="0" fontId="20" fillId="0" borderId="7" xfId="21" applyFont="1" applyFill="1" applyBorder="1" applyAlignment="1" applyProtection="1">
      <alignment horizontal="right" vertical="center"/>
      <protection hidden="1"/>
    </xf>
    <xf numFmtId="0" fontId="20" fillId="0" borderId="8" xfId="22" applyFont="1" applyFill="1" applyBorder="1" applyAlignment="1" applyProtection="1">
      <alignment horizontal="center" vertical="center"/>
      <protection hidden="1"/>
    </xf>
    <xf numFmtId="0" fontId="9" fillId="0" borderId="0" xfId="23" applyFont="1" applyAlignment="1" applyProtection="1">
      <alignment horizontal="center"/>
      <protection hidden="1"/>
    </xf>
    <xf numFmtId="0" fontId="5" fillId="0" borderId="9" xfId="23" applyFont="1" applyBorder="1" applyAlignment="1" applyProtection="1">
      <alignment horizontal="centerContinuous"/>
      <protection hidden="1"/>
    </xf>
    <xf numFmtId="0" fontId="5" fillId="0" borderId="10" xfId="23" applyFont="1" applyBorder="1" applyAlignment="1" applyProtection="1">
      <alignment horizontal="centerContinuous"/>
      <protection hidden="1"/>
    </xf>
    <xf numFmtId="0" fontId="5" fillId="0" borderId="11" xfId="23" applyFont="1" applyBorder="1" applyAlignment="1" applyProtection="1">
      <alignment horizontal="centerContinuous"/>
      <protection hidden="1"/>
    </xf>
    <xf numFmtId="0" fontId="6" fillId="0" borderId="0" xfId="23" applyFont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/>
      <protection hidden="1"/>
    </xf>
    <xf numFmtId="0" fontId="4" fillId="0" borderId="12" xfId="23" applyFont="1" applyBorder="1" applyAlignment="1" applyProtection="1">
      <alignment horizontal="centerContinuous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right" vertical="center"/>
      <protection hidden="1"/>
    </xf>
    <xf numFmtId="0" fontId="0" fillId="2" borderId="13" xfId="23" applyNumberFormat="1" applyFont="1" applyFill="1" applyBorder="1" applyAlignment="1" applyProtection="1">
      <alignment horizontal="center" vertical="center"/>
      <protection hidden="1"/>
    </xf>
    <xf numFmtId="0" fontId="9" fillId="0" borderId="13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righ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5" fillId="0" borderId="4" xfId="23" applyFont="1" applyBorder="1" applyAlignment="1" applyProtection="1">
      <alignment horizontal="center" vertical="center"/>
      <protection hidden="1"/>
    </xf>
    <xf numFmtId="0" fontId="17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Continuous" vertical="center"/>
      <protection hidden="1"/>
    </xf>
    <xf numFmtId="0" fontId="0" fillId="2" borderId="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14" fillId="0" borderId="15" xfId="23" applyFont="1" applyBorder="1" applyAlignment="1" applyProtection="1">
      <alignment horizontal="centerContinuous" vertical="center"/>
      <protection hidden="1"/>
    </xf>
    <xf numFmtId="0" fontId="14" fillId="0" borderId="16" xfId="23" applyFont="1" applyBorder="1" applyAlignment="1" applyProtection="1">
      <alignment horizontal="centerContinuous" vertical="center"/>
      <protection hidden="1"/>
    </xf>
    <xf numFmtId="0" fontId="0" fillId="0" borderId="4" xfId="23" applyFont="1" applyBorder="1" applyAlignment="1" applyProtection="1">
      <alignment horizontal="center" vertical="center"/>
      <protection hidden="1"/>
    </xf>
    <xf numFmtId="0" fontId="14" fillId="0" borderId="5" xfId="23" applyFont="1" applyBorder="1" applyAlignment="1" applyProtection="1">
      <alignment horizontal="centerContinuous" vertical="center"/>
      <protection hidden="1"/>
    </xf>
    <xf numFmtId="0" fontId="19" fillId="0" borderId="0" xfId="23" applyFont="1" applyAlignment="1" applyProtection="1">
      <alignment horizontal="center" vertical="center"/>
      <protection hidden="1"/>
    </xf>
    <xf numFmtId="0" fontId="17" fillId="0" borderId="0" xfId="23" applyFont="1" applyAlignment="1" applyProtection="1">
      <alignment horizontal="center" vertical="center"/>
      <protection hidden="1"/>
    </xf>
    <xf numFmtId="0" fontId="9" fillId="0" borderId="17" xfId="23" applyFont="1" applyBorder="1" applyAlignment="1" applyProtection="1">
      <alignment horizontal="left" vertical="center"/>
      <protection hidden="1"/>
    </xf>
    <xf numFmtId="0" fontId="0" fillId="0" borderId="5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19" fillId="0" borderId="0" xfId="23" applyFont="1" applyAlignment="1" applyProtection="1">
      <alignment horizontal="center"/>
      <protection hidden="1"/>
    </xf>
    <xf numFmtId="0" fontId="0" fillId="0" borderId="0" xfId="23" applyFont="1" applyProtection="1">
      <alignment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5" fillId="0" borderId="18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5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5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18"/>
  <sheetViews>
    <sheetView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6" ht="12.75">
      <c r="A2">
        <v>1</v>
      </c>
      <c r="B2">
        <v>0</v>
      </c>
      <c r="C2">
        <v>7614044</v>
      </c>
      <c r="D2">
        <v>101</v>
      </c>
      <c r="E2" t="s">
        <v>47</v>
      </c>
      <c r="F2" t="s">
        <v>48</v>
      </c>
      <c r="G2">
        <v>248</v>
      </c>
      <c r="H2">
        <v>1620</v>
      </c>
      <c r="I2" t="s">
        <v>49</v>
      </c>
      <c r="J2">
        <v>18760453</v>
      </c>
      <c r="K2" t="s">
        <v>50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51</v>
      </c>
      <c r="AE2" t="s">
        <v>52</v>
      </c>
      <c r="AF2">
        <v>0</v>
      </c>
      <c r="AG2" s="5" t="s">
        <v>40</v>
      </c>
      <c r="AH2" s="1">
        <v>2</v>
      </c>
      <c r="AI2">
        <v>-512</v>
      </c>
      <c r="AJ2">
        <v>40000417</v>
      </c>
    </row>
    <row r="3" spans="1:37" ht="12.75">
      <c r="A3">
        <v>2</v>
      </c>
      <c r="B3">
        <v>0</v>
      </c>
      <c r="C3">
        <v>758781</v>
      </c>
      <c r="D3">
        <v>131</v>
      </c>
      <c r="E3" t="s">
        <v>53</v>
      </c>
      <c r="F3" t="s">
        <v>54</v>
      </c>
      <c r="H3">
        <v>1123</v>
      </c>
      <c r="I3" t="s">
        <v>40</v>
      </c>
      <c r="J3">
        <v>12750007</v>
      </c>
      <c r="K3" t="s">
        <v>55</v>
      </c>
      <c r="L3">
        <v>1</v>
      </c>
      <c r="M3">
        <v>3662</v>
      </c>
      <c r="N3">
        <v>117</v>
      </c>
      <c r="O3" t="s">
        <v>56</v>
      </c>
      <c r="P3" t="s">
        <v>57</v>
      </c>
      <c r="R3">
        <v>952</v>
      </c>
      <c r="S3" t="s">
        <v>40</v>
      </c>
      <c r="T3">
        <v>23360340</v>
      </c>
      <c r="U3" t="s">
        <v>58</v>
      </c>
      <c r="V3">
        <v>0</v>
      </c>
      <c r="W3">
        <v>5</v>
      </c>
      <c r="X3">
        <v>9</v>
      </c>
      <c r="Y3">
        <v>2</v>
      </c>
      <c r="AD3" t="s">
        <v>51</v>
      </c>
      <c r="AE3" t="s">
        <v>52</v>
      </c>
      <c r="AF3">
        <v>18</v>
      </c>
      <c r="AG3" s="5">
        <v>0.625</v>
      </c>
      <c r="AH3" s="2">
        <v>41398</v>
      </c>
      <c r="AI3">
        <v>-513</v>
      </c>
      <c r="AJ3">
        <v>12750007</v>
      </c>
      <c r="AK3">
        <v>23360340</v>
      </c>
    </row>
    <row r="4" spans="1:37" ht="12.75">
      <c r="A4">
        <v>3</v>
      </c>
      <c r="B4">
        <v>0</v>
      </c>
      <c r="C4">
        <v>491824</v>
      </c>
      <c r="D4">
        <v>112</v>
      </c>
      <c r="E4" t="s">
        <v>59</v>
      </c>
      <c r="F4" t="s">
        <v>60</v>
      </c>
      <c r="H4">
        <v>1173</v>
      </c>
      <c r="I4" t="s">
        <v>40</v>
      </c>
      <c r="J4">
        <v>4490047</v>
      </c>
      <c r="K4" t="s">
        <v>61</v>
      </c>
      <c r="L4">
        <v>1</v>
      </c>
      <c r="M4">
        <v>75964</v>
      </c>
      <c r="N4">
        <v>122</v>
      </c>
      <c r="O4" t="s">
        <v>62</v>
      </c>
      <c r="P4" t="s">
        <v>63</v>
      </c>
      <c r="R4">
        <v>840</v>
      </c>
      <c r="S4" t="s">
        <v>40</v>
      </c>
      <c r="T4">
        <v>12750209</v>
      </c>
      <c r="U4" t="s">
        <v>64</v>
      </c>
      <c r="V4">
        <v>0</v>
      </c>
      <c r="W4">
        <v>7</v>
      </c>
      <c r="X4">
        <v>1</v>
      </c>
      <c r="Y4">
        <v>4</v>
      </c>
      <c r="AD4" t="s">
        <v>51</v>
      </c>
      <c r="AE4" t="s">
        <v>52</v>
      </c>
      <c r="AF4">
        <v>19</v>
      </c>
      <c r="AG4" s="5">
        <v>0.625</v>
      </c>
      <c r="AH4" s="2">
        <v>41398</v>
      </c>
      <c r="AI4">
        <v>-514</v>
      </c>
      <c r="AJ4">
        <v>4490047</v>
      </c>
      <c r="AK4">
        <v>12750209</v>
      </c>
    </row>
    <row r="5" spans="1:37" ht="12.75">
      <c r="A5">
        <v>4</v>
      </c>
      <c r="B5">
        <v>0</v>
      </c>
      <c r="D5">
        <v>0</v>
      </c>
      <c r="E5" t="s">
        <v>45</v>
      </c>
      <c r="H5">
        <v>0</v>
      </c>
      <c r="J5">
        <v>0</v>
      </c>
      <c r="K5" t="s">
        <v>46</v>
      </c>
      <c r="L5">
        <v>0</v>
      </c>
      <c r="M5">
        <v>443987</v>
      </c>
      <c r="N5">
        <v>105</v>
      </c>
      <c r="O5" t="s">
        <v>65</v>
      </c>
      <c r="P5" t="s">
        <v>66</v>
      </c>
      <c r="Q5">
        <v>0</v>
      </c>
      <c r="R5">
        <v>1335</v>
      </c>
      <c r="S5" t="s">
        <v>40</v>
      </c>
      <c r="T5">
        <v>4440035</v>
      </c>
      <c r="U5" t="s">
        <v>67</v>
      </c>
      <c r="V5">
        <v>1</v>
      </c>
      <c r="AD5" t="s">
        <v>51</v>
      </c>
      <c r="AE5" t="s">
        <v>52</v>
      </c>
      <c r="AF5">
        <v>17</v>
      </c>
      <c r="AG5" s="5">
        <v>0.625</v>
      </c>
      <c r="AH5" s="2">
        <v>41398</v>
      </c>
      <c r="AI5">
        <v>-515</v>
      </c>
      <c r="AK5">
        <v>4440035</v>
      </c>
    </row>
    <row r="6" spans="1:36" ht="12.75">
      <c r="A6">
        <v>5</v>
      </c>
      <c r="B6">
        <v>0</v>
      </c>
      <c r="C6">
        <v>21166</v>
      </c>
      <c r="D6">
        <v>107</v>
      </c>
      <c r="E6" t="s">
        <v>68</v>
      </c>
      <c r="F6" t="s">
        <v>69</v>
      </c>
      <c r="G6">
        <v>0</v>
      </c>
      <c r="H6">
        <v>1297</v>
      </c>
      <c r="I6" t="s">
        <v>40</v>
      </c>
      <c r="J6">
        <v>19021011</v>
      </c>
      <c r="K6" t="s">
        <v>70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51</v>
      </c>
      <c r="AE6" t="s">
        <v>52</v>
      </c>
      <c r="AF6">
        <v>17</v>
      </c>
      <c r="AG6" s="5">
        <v>0.642361111111111</v>
      </c>
      <c r="AH6" s="2">
        <v>41398</v>
      </c>
      <c r="AI6">
        <v>-516</v>
      </c>
      <c r="AJ6">
        <v>40001071</v>
      </c>
    </row>
    <row r="7" spans="1:37" ht="12.75">
      <c r="A7">
        <v>6</v>
      </c>
      <c r="B7">
        <v>0</v>
      </c>
      <c r="C7">
        <v>753724</v>
      </c>
      <c r="D7">
        <v>119</v>
      </c>
      <c r="E7" t="s">
        <v>71</v>
      </c>
      <c r="F7" t="s">
        <v>72</v>
      </c>
      <c r="H7">
        <v>928</v>
      </c>
      <c r="I7" t="s">
        <v>40</v>
      </c>
      <c r="J7">
        <v>12750007</v>
      </c>
      <c r="K7" t="s">
        <v>55</v>
      </c>
      <c r="L7">
        <v>0</v>
      </c>
      <c r="M7">
        <v>7621665</v>
      </c>
      <c r="N7">
        <v>109</v>
      </c>
      <c r="O7" t="s">
        <v>73</v>
      </c>
      <c r="P7" t="s">
        <v>74</v>
      </c>
      <c r="Q7">
        <v>0</v>
      </c>
      <c r="R7">
        <v>1222</v>
      </c>
      <c r="S7" t="s">
        <v>40</v>
      </c>
      <c r="T7">
        <v>18760453</v>
      </c>
      <c r="U7" t="s">
        <v>50</v>
      </c>
      <c r="V7">
        <v>1</v>
      </c>
      <c r="W7">
        <v>-6</v>
      </c>
      <c r="X7">
        <v>-3</v>
      </c>
      <c r="Y7">
        <v>10</v>
      </c>
      <c r="Z7">
        <v>-9</v>
      </c>
      <c r="AD7" t="s">
        <v>51</v>
      </c>
      <c r="AE7" t="s">
        <v>52</v>
      </c>
      <c r="AF7">
        <v>18</v>
      </c>
      <c r="AG7" s="5">
        <v>0.642361111111111</v>
      </c>
      <c r="AH7" s="2">
        <v>41398</v>
      </c>
      <c r="AI7">
        <v>-517</v>
      </c>
      <c r="AJ7">
        <v>12750007</v>
      </c>
      <c r="AK7">
        <v>40000417</v>
      </c>
    </row>
    <row r="8" spans="1:37" ht="12.75">
      <c r="A8">
        <v>7</v>
      </c>
      <c r="B8">
        <v>0</v>
      </c>
      <c r="C8">
        <v>7511445</v>
      </c>
      <c r="D8">
        <v>116</v>
      </c>
      <c r="E8" t="s">
        <v>75</v>
      </c>
      <c r="F8" t="s">
        <v>76</v>
      </c>
      <c r="H8">
        <v>1065</v>
      </c>
      <c r="I8" t="s">
        <v>40</v>
      </c>
      <c r="J8">
        <v>12750153</v>
      </c>
      <c r="K8" t="s">
        <v>77</v>
      </c>
      <c r="L8">
        <v>1</v>
      </c>
      <c r="M8">
        <v>351162</v>
      </c>
      <c r="N8">
        <v>113</v>
      </c>
      <c r="O8" t="s">
        <v>78</v>
      </c>
      <c r="P8" t="s">
        <v>79</v>
      </c>
      <c r="R8">
        <v>1162</v>
      </c>
      <c r="S8" t="s">
        <v>40</v>
      </c>
      <c r="T8">
        <v>3330125</v>
      </c>
      <c r="U8" t="s">
        <v>80</v>
      </c>
      <c r="V8">
        <v>0</v>
      </c>
      <c r="W8">
        <v>-7</v>
      </c>
      <c r="X8">
        <v>8</v>
      </c>
      <c r="Y8">
        <v>-9</v>
      </c>
      <c r="Z8">
        <v>7</v>
      </c>
      <c r="AA8">
        <v>9</v>
      </c>
      <c r="AD8" t="s">
        <v>51</v>
      </c>
      <c r="AE8" t="s">
        <v>52</v>
      </c>
      <c r="AF8">
        <v>19</v>
      </c>
      <c r="AG8" s="5">
        <v>0.642361111111111</v>
      </c>
      <c r="AH8" s="2">
        <v>41398</v>
      </c>
      <c r="AI8">
        <v>-518</v>
      </c>
      <c r="AJ8">
        <v>12750153</v>
      </c>
      <c r="AK8">
        <v>40001017</v>
      </c>
    </row>
    <row r="9" spans="1:37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449186</v>
      </c>
      <c r="N9">
        <v>104</v>
      </c>
      <c r="O9" t="s">
        <v>81</v>
      </c>
      <c r="P9" t="s">
        <v>82</v>
      </c>
      <c r="R9">
        <v>1351</v>
      </c>
      <c r="S9" t="s">
        <v>40</v>
      </c>
      <c r="T9">
        <v>4440083</v>
      </c>
      <c r="U9" t="s">
        <v>83</v>
      </c>
      <c r="V9">
        <v>1</v>
      </c>
      <c r="AD9" t="s">
        <v>51</v>
      </c>
      <c r="AE9" t="s">
        <v>52</v>
      </c>
      <c r="AF9">
        <v>0</v>
      </c>
      <c r="AG9" s="5" t="s">
        <v>40</v>
      </c>
      <c r="AH9" s="2">
        <v>2</v>
      </c>
      <c r="AI9">
        <v>-519</v>
      </c>
      <c r="AK9">
        <v>4440083</v>
      </c>
    </row>
    <row r="10" spans="1:37" ht="12.75">
      <c r="A10">
        <v>9</v>
      </c>
      <c r="B10">
        <v>0</v>
      </c>
      <c r="C10">
        <v>7614044</v>
      </c>
      <c r="D10">
        <v>101</v>
      </c>
      <c r="E10" t="s">
        <v>47</v>
      </c>
      <c r="F10" t="s">
        <v>48</v>
      </c>
      <c r="G10">
        <v>248</v>
      </c>
      <c r="H10">
        <v>1620</v>
      </c>
      <c r="I10" t="s">
        <v>49</v>
      </c>
      <c r="J10">
        <v>18760453</v>
      </c>
      <c r="K10" t="s">
        <v>50</v>
      </c>
      <c r="L10">
        <v>1</v>
      </c>
      <c r="M10">
        <v>758781</v>
      </c>
      <c r="N10">
        <v>131</v>
      </c>
      <c r="O10" t="s">
        <v>53</v>
      </c>
      <c r="P10" t="s">
        <v>54</v>
      </c>
      <c r="R10">
        <v>1123</v>
      </c>
      <c r="S10" t="s">
        <v>40</v>
      </c>
      <c r="T10">
        <v>12750007</v>
      </c>
      <c r="U10" t="s">
        <v>55</v>
      </c>
      <c r="V10">
        <v>0</v>
      </c>
      <c r="W10">
        <v>3</v>
      </c>
      <c r="X10">
        <v>9</v>
      </c>
      <c r="Y10">
        <v>8</v>
      </c>
      <c r="AD10" t="s">
        <v>51</v>
      </c>
      <c r="AE10" t="s">
        <v>52</v>
      </c>
      <c r="AF10">
        <v>9</v>
      </c>
      <c r="AG10" s="5">
        <v>0.7708333333333334</v>
      </c>
      <c r="AH10" s="2">
        <v>41398</v>
      </c>
      <c r="AI10">
        <v>-520</v>
      </c>
      <c r="AJ10">
        <v>40000417</v>
      </c>
      <c r="AK10">
        <v>12750007</v>
      </c>
    </row>
    <row r="11" spans="1:37" ht="12.75">
      <c r="A11">
        <v>10</v>
      </c>
      <c r="B11">
        <v>0</v>
      </c>
      <c r="C11">
        <v>491824</v>
      </c>
      <c r="D11">
        <v>112</v>
      </c>
      <c r="E11" t="s">
        <v>59</v>
      </c>
      <c r="F11" t="s">
        <v>60</v>
      </c>
      <c r="H11">
        <v>1173</v>
      </c>
      <c r="I11" t="s">
        <v>40</v>
      </c>
      <c r="J11">
        <v>4490047</v>
      </c>
      <c r="K11" t="s">
        <v>61</v>
      </c>
      <c r="L11">
        <v>1</v>
      </c>
      <c r="M11">
        <v>443987</v>
      </c>
      <c r="N11">
        <v>105</v>
      </c>
      <c r="O11" t="s">
        <v>65</v>
      </c>
      <c r="P11" t="s">
        <v>66</v>
      </c>
      <c r="Q11">
        <v>0</v>
      </c>
      <c r="R11">
        <v>1335</v>
      </c>
      <c r="S11" t="s">
        <v>40</v>
      </c>
      <c r="T11">
        <v>4440035</v>
      </c>
      <c r="U11" t="s">
        <v>67</v>
      </c>
      <c r="V11">
        <v>0</v>
      </c>
      <c r="W11">
        <v>9</v>
      </c>
      <c r="X11">
        <v>6</v>
      </c>
      <c r="Y11">
        <v>11</v>
      </c>
      <c r="AD11" t="s">
        <v>51</v>
      </c>
      <c r="AE11" t="s">
        <v>52</v>
      </c>
      <c r="AF11">
        <v>10</v>
      </c>
      <c r="AG11" s="5">
        <v>0.7708333333333334</v>
      </c>
      <c r="AH11" s="2">
        <v>41398</v>
      </c>
      <c r="AI11">
        <v>-521</v>
      </c>
      <c r="AJ11">
        <v>4490047</v>
      </c>
      <c r="AK11">
        <v>4440035</v>
      </c>
    </row>
    <row r="12" spans="1:37" ht="12.75">
      <c r="A12">
        <v>11</v>
      </c>
      <c r="B12">
        <v>0</v>
      </c>
      <c r="C12">
        <v>21166</v>
      </c>
      <c r="D12">
        <v>107</v>
      </c>
      <c r="E12" t="s">
        <v>68</v>
      </c>
      <c r="F12" t="s">
        <v>69</v>
      </c>
      <c r="G12">
        <v>0</v>
      </c>
      <c r="H12">
        <v>1297</v>
      </c>
      <c r="I12" t="s">
        <v>40</v>
      </c>
      <c r="J12">
        <v>19021011</v>
      </c>
      <c r="K12" t="s">
        <v>70</v>
      </c>
      <c r="L12">
        <v>1</v>
      </c>
      <c r="M12">
        <v>7621665</v>
      </c>
      <c r="N12">
        <v>109</v>
      </c>
      <c r="O12" t="s">
        <v>73</v>
      </c>
      <c r="P12" t="s">
        <v>74</v>
      </c>
      <c r="Q12">
        <v>0</v>
      </c>
      <c r="R12">
        <v>1222</v>
      </c>
      <c r="S12" t="s">
        <v>40</v>
      </c>
      <c r="T12">
        <v>18760453</v>
      </c>
      <c r="U12" t="s">
        <v>50</v>
      </c>
      <c r="V12">
        <v>0</v>
      </c>
      <c r="W12">
        <v>9</v>
      </c>
      <c r="X12">
        <v>10</v>
      </c>
      <c r="Y12">
        <v>-5</v>
      </c>
      <c r="Z12">
        <v>9</v>
      </c>
      <c r="AD12" t="s">
        <v>51</v>
      </c>
      <c r="AE12" t="s">
        <v>52</v>
      </c>
      <c r="AF12">
        <v>11</v>
      </c>
      <c r="AG12" s="5">
        <v>0.7708333333333334</v>
      </c>
      <c r="AH12" s="2">
        <v>41398</v>
      </c>
      <c r="AI12">
        <v>-522</v>
      </c>
      <c r="AJ12">
        <v>40001071</v>
      </c>
      <c r="AK12">
        <v>40000417</v>
      </c>
    </row>
    <row r="13" spans="1:37" ht="12.75">
      <c r="A13">
        <v>12</v>
      </c>
      <c r="B13">
        <v>0</v>
      </c>
      <c r="C13">
        <v>7511445</v>
      </c>
      <c r="D13">
        <v>116</v>
      </c>
      <c r="E13" t="s">
        <v>75</v>
      </c>
      <c r="F13" t="s">
        <v>76</v>
      </c>
      <c r="H13">
        <v>1065</v>
      </c>
      <c r="I13" t="s">
        <v>40</v>
      </c>
      <c r="J13">
        <v>12750153</v>
      </c>
      <c r="K13" t="s">
        <v>77</v>
      </c>
      <c r="L13">
        <v>0</v>
      </c>
      <c r="M13">
        <v>449186</v>
      </c>
      <c r="N13">
        <v>104</v>
      </c>
      <c r="O13" t="s">
        <v>81</v>
      </c>
      <c r="P13" t="s">
        <v>82</v>
      </c>
      <c r="R13">
        <v>1351</v>
      </c>
      <c r="S13" t="s">
        <v>40</v>
      </c>
      <c r="T13">
        <v>4440083</v>
      </c>
      <c r="U13" t="s">
        <v>83</v>
      </c>
      <c r="V13">
        <v>1</v>
      </c>
      <c r="W13">
        <v>-4</v>
      </c>
      <c r="X13">
        <v>-8</v>
      </c>
      <c r="Y13">
        <v>-5</v>
      </c>
      <c r="AD13" t="s">
        <v>51</v>
      </c>
      <c r="AE13" t="s">
        <v>52</v>
      </c>
      <c r="AF13">
        <v>12</v>
      </c>
      <c r="AG13" s="5">
        <v>0.7708333333333334</v>
      </c>
      <c r="AH13" s="2">
        <v>41398</v>
      </c>
      <c r="AI13">
        <v>-523</v>
      </c>
      <c r="AJ13">
        <v>12750153</v>
      </c>
      <c r="AK13">
        <v>4440083</v>
      </c>
    </row>
    <row r="14" spans="1:37" ht="12.75">
      <c r="A14">
        <v>13</v>
      </c>
      <c r="B14">
        <v>0</v>
      </c>
      <c r="C14">
        <v>7614044</v>
      </c>
      <c r="D14">
        <v>101</v>
      </c>
      <c r="E14" t="s">
        <v>47</v>
      </c>
      <c r="F14" t="s">
        <v>48</v>
      </c>
      <c r="G14">
        <v>248</v>
      </c>
      <c r="H14">
        <v>1620</v>
      </c>
      <c r="I14" t="s">
        <v>49</v>
      </c>
      <c r="J14">
        <v>18760453</v>
      </c>
      <c r="K14" t="s">
        <v>50</v>
      </c>
      <c r="L14">
        <v>1</v>
      </c>
      <c r="M14">
        <v>491824</v>
      </c>
      <c r="N14">
        <v>112</v>
      </c>
      <c r="O14" t="s">
        <v>59</v>
      </c>
      <c r="P14" t="s">
        <v>60</v>
      </c>
      <c r="R14">
        <v>1173</v>
      </c>
      <c r="S14" t="s">
        <v>40</v>
      </c>
      <c r="T14">
        <v>4490047</v>
      </c>
      <c r="U14" t="s">
        <v>61</v>
      </c>
      <c r="V14">
        <v>0</v>
      </c>
      <c r="W14">
        <v>7</v>
      </c>
      <c r="X14">
        <v>4</v>
      </c>
      <c r="Y14">
        <v>8</v>
      </c>
      <c r="AD14" t="s">
        <v>51</v>
      </c>
      <c r="AE14" t="s">
        <v>52</v>
      </c>
      <c r="AF14">
        <v>7</v>
      </c>
      <c r="AG14" s="5">
        <v>0.5</v>
      </c>
      <c r="AH14" s="2">
        <v>41399</v>
      </c>
      <c r="AI14">
        <v>-524</v>
      </c>
      <c r="AJ14">
        <v>40000417</v>
      </c>
      <c r="AK14">
        <v>4490047</v>
      </c>
    </row>
    <row r="15" spans="1:37" ht="12.75">
      <c r="A15">
        <v>14</v>
      </c>
      <c r="B15">
        <v>0</v>
      </c>
      <c r="C15">
        <v>21166</v>
      </c>
      <c r="D15">
        <v>107</v>
      </c>
      <c r="E15" t="s">
        <v>68</v>
      </c>
      <c r="F15" t="s">
        <v>69</v>
      </c>
      <c r="G15">
        <v>0</v>
      </c>
      <c r="H15">
        <v>1297</v>
      </c>
      <c r="I15" t="s">
        <v>40</v>
      </c>
      <c r="J15">
        <v>19021011</v>
      </c>
      <c r="K15" t="s">
        <v>70</v>
      </c>
      <c r="L15">
        <v>0</v>
      </c>
      <c r="M15">
        <v>449186</v>
      </c>
      <c r="N15">
        <v>104</v>
      </c>
      <c r="O15" t="s">
        <v>81</v>
      </c>
      <c r="P15" t="s">
        <v>82</v>
      </c>
      <c r="R15">
        <v>1351</v>
      </c>
      <c r="S15" t="s">
        <v>40</v>
      </c>
      <c r="T15">
        <v>4440083</v>
      </c>
      <c r="U15" t="s">
        <v>83</v>
      </c>
      <c r="V15">
        <v>1</v>
      </c>
      <c r="W15">
        <v>8</v>
      </c>
      <c r="X15">
        <v>-10</v>
      </c>
      <c r="Y15">
        <v>-9</v>
      </c>
      <c r="Z15">
        <v>-6</v>
      </c>
      <c r="AD15" t="s">
        <v>51</v>
      </c>
      <c r="AE15" t="s">
        <v>52</v>
      </c>
      <c r="AF15">
        <v>3</v>
      </c>
      <c r="AG15" s="5">
        <v>0.5</v>
      </c>
      <c r="AH15" s="2">
        <v>41399</v>
      </c>
      <c r="AI15">
        <v>-525</v>
      </c>
      <c r="AJ15">
        <v>40001071</v>
      </c>
      <c r="AK15">
        <v>4440083</v>
      </c>
    </row>
    <row r="16" spans="1:37" ht="12.75">
      <c r="A16">
        <v>15</v>
      </c>
      <c r="B16">
        <v>0</v>
      </c>
      <c r="C16">
        <v>7614044</v>
      </c>
      <c r="D16">
        <v>101</v>
      </c>
      <c r="E16" t="s">
        <v>47</v>
      </c>
      <c r="F16" t="s">
        <v>48</v>
      </c>
      <c r="G16">
        <v>248</v>
      </c>
      <c r="H16">
        <v>1620</v>
      </c>
      <c r="I16" t="s">
        <v>49</v>
      </c>
      <c r="J16">
        <v>18760453</v>
      </c>
      <c r="K16" t="s">
        <v>50</v>
      </c>
      <c r="L16">
        <v>1</v>
      </c>
      <c r="M16">
        <v>449186</v>
      </c>
      <c r="N16">
        <v>104</v>
      </c>
      <c r="O16" t="s">
        <v>81</v>
      </c>
      <c r="P16" t="s">
        <v>82</v>
      </c>
      <c r="R16">
        <v>1351</v>
      </c>
      <c r="S16" t="s">
        <v>40</v>
      </c>
      <c r="T16">
        <v>4440083</v>
      </c>
      <c r="U16" t="s">
        <v>83</v>
      </c>
      <c r="V16">
        <v>0</v>
      </c>
      <c r="W16">
        <v>5</v>
      </c>
      <c r="X16">
        <v>7</v>
      </c>
      <c r="Y16">
        <v>-8</v>
      </c>
      <c r="Z16">
        <v>4</v>
      </c>
      <c r="AD16" t="s">
        <v>51</v>
      </c>
      <c r="AE16" t="s">
        <v>52</v>
      </c>
      <c r="AF16">
        <v>9</v>
      </c>
      <c r="AG16" s="5">
        <v>0.5833333333333334</v>
      </c>
      <c r="AH16" s="2">
        <v>41399</v>
      </c>
      <c r="AI16">
        <v>-526</v>
      </c>
      <c r="AJ16">
        <v>40000417</v>
      </c>
      <c r="AK16">
        <v>4440083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Q341"/>
  <sheetViews>
    <sheetView showGridLines="0" tabSelected="1" workbookViewId="0" topLeftCell="A1">
      <pane ySplit="3" topLeftCell="BM20" activePane="bottomLeft" state="frozen"/>
      <selection pane="topLeft" activeCell="A1" sqref="A1"/>
      <selection pane="bottomLeft" activeCell="S11" sqref="S11"/>
    </sheetView>
  </sheetViews>
  <sheetFormatPr defaultColWidth="11.42187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0"/>
      <c r="AI1" s="71"/>
      <c r="AJ1" s="71"/>
      <c r="AK1" s="71"/>
      <c r="AL1" s="71"/>
      <c r="AM1" s="71"/>
      <c r="AN1" s="71"/>
      <c r="AO1" s="71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69"/>
      <c r="AI2" s="69"/>
      <c r="AJ2" s="69"/>
      <c r="AK2" s="69"/>
      <c r="AL2" s="69"/>
      <c r="AM2" s="69"/>
      <c r="AN2" s="69"/>
      <c r="AO2" s="69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101</v>
      </c>
      <c r="C5" s="38" t="str">
        <f>IF(B5="","",CONCATENATE(VLOOKUP(B7,NP,5,FALSE),"  ",VLOOKUP(B7,NP,6,FALSE)))</f>
        <v>LARCHER  Sophie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1620 pts - CORPO18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101</v>
      </c>
      <c r="K7" s="38" t="str">
        <f>IF(J7="","",CONCATENATE(VLOOKUP(J10,NP,5,FALSE),"  ",VLOOKUP(J10,NP,6,FALSE)))</f>
        <v>LARCHER  Sophie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1620 pts - CORPO18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9</v>
      </c>
      <c r="N10" s="45">
        <f>IF(VLOOKUP(J10,NP,33,FALSE)="","",IF(VLOOKUP(J10,NP,34,FALSE)=2,"",VLOOKUP(J10,NP,34,FALSE)))</f>
        <v>41398</v>
      </c>
      <c r="O10" s="45"/>
      <c r="P10" s="46">
        <f>IF(VLOOKUP(J10,NP,33,FALSE)="","",IF(VLOOKUP(J10,NP,33,FALSE)=0,"",VLOOKUP(J10,NP,33,FALSE)))</f>
        <v>0.7708333333333334</v>
      </c>
      <c r="Q10" s="47"/>
      <c r="R10" s="48">
        <f>IF(VLOOKUP(R16,NP,4,FALSE)=0,"",VLOOKUP(R16,NP,4,FALSE))</f>
        <v>101</v>
      </c>
      <c r="S10" s="38" t="str">
        <f>IF(R10="","",CONCATENATE(VLOOKUP(R16,NP,5,FALSE),"  ",VLOOKUP(R16,NP,6,FALSE)))</f>
        <v>LARCHER  Sophie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131</v>
      </c>
      <c r="C11" s="38" t="str">
        <f>IF(B11="","",CONCATENATE(VLOOKUP(B13,NP,5,FALSE),"  ",VLOOKUP(B13,NP,6,FALSE)))</f>
        <v>BOUCLIER  Suzanne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1620 pts - CORPO18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1123 pts - CSM FINANCES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3 / 9 / 8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18</v>
      </c>
      <c r="F13" s="45">
        <f>IF(VLOOKUP(B13,NP,33,FALSE)="","",IF(VLOOKUP(B13,NP,34,FALSE)=2,"",VLOOKUP(B13,NP,34,FALSE)))</f>
        <v>41398</v>
      </c>
      <c r="G13" s="45"/>
      <c r="H13" s="46">
        <f>IF(VLOOKUP(B13,NP,33,FALSE)="","",IF(VLOOKUP(B13,NP,33,FALSE)=0,"",VLOOKUP(B13,NP,33,FALSE)))</f>
        <v>0.625</v>
      </c>
      <c r="I13" s="47"/>
      <c r="J13" s="48">
        <f>IF(VLOOKUP(J10,NP,14,FALSE)=0,"",VLOOKUP(J10,NP,14,FALSE))</f>
        <v>131</v>
      </c>
      <c r="K13" s="38" t="str">
        <f>IF(J13="","",CONCATENATE(VLOOKUP(J10,NP,15,FALSE),"  ",VLOOKUP(J10,NP,16,FALSE)))</f>
        <v>BOUCLIER  Suzanne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1123 pts - CSM FINANCES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117</v>
      </c>
      <c r="C15" s="38" t="str">
        <f>IF(B15="","",CONCATENATE(VLOOKUP(B13,NP,15,FALSE),"  ",VLOOKUP(B13,NP,16,FALSE)))</f>
        <v>CASY  Martine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5 / 9 / 2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952 pts - A S P O CHATEAU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7</v>
      </c>
      <c r="V16" s="45">
        <f>IF(VLOOKUP(R16,NP,33,FALSE)="","",IF(VLOOKUP(R16,NP,34,FALSE)=2,"",VLOOKUP(R16,NP,34,FALSE)))</f>
        <v>41399</v>
      </c>
      <c r="W16" s="45"/>
      <c r="X16" s="46">
        <f>IF(VLOOKUP(R16,NP,33,FALSE)="","",IF(VLOOKUP(R16,NP,33,FALSE)=0,"",VLOOKUP(R16,NP,33,FALSE)))</f>
        <v>0.5</v>
      </c>
      <c r="Y16" s="47"/>
      <c r="Z16" s="48">
        <f>IF(VLOOKUP(Z28,NP,4,FALSE)=0,"",VLOOKUP(Z28,NP,4,FALSE))</f>
        <v>101</v>
      </c>
      <c r="AA16" s="38" t="str">
        <f>IF(Z16="","",CONCATENATE(VLOOKUP(Z28,NP,5,FALSE),"  ",VLOOKUP(Z28,NP,6,FALSE)))</f>
        <v>LARCHER  Sophie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112</v>
      </c>
      <c r="C17" s="38" t="str">
        <f>IF(B17="","",CONCATENATE(VLOOKUP(B19,NP,5,FALSE),"  ",VLOOKUP(B19,NP,6,FALSE)))</f>
        <v>AGOSTINI  Marine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1620 pts - CORPO18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1173 pts - CORPO PING 49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7 / 4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19</v>
      </c>
      <c r="F19" s="45">
        <f>IF(VLOOKUP(B19,NP,33,FALSE)="","",IF(VLOOKUP(B19,NP,34,FALSE)=2,"",VLOOKUP(B19,NP,34,FALSE)))</f>
        <v>41398</v>
      </c>
      <c r="G19" s="45"/>
      <c r="H19" s="46">
        <f>IF(VLOOKUP(B19,NP,33,FALSE)="","",IF(VLOOKUP(B19,NP,33,FALSE)=0,"",VLOOKUP(B19,NP,33,FALSE)))</f>
        <v>0.625</v>
      </c>
      <c r="I19" s="47"/>
      <c r="J19" s="48">
        <f>IF(VLOOKUP(J22,NP,4,FALSE)=0,"",VLOOKUP(J22,NP,4,FALSE))</f>
        <v>112</v>
      </c>
      <c r="K19" s="38" t="str">
        <f>IF(J19="","",CONCATENATE(VLOOKUP(J22,NP,5,FALSE),"  ",VLOOKUP(J22,NP,6,FALSE)))</f>
        <v>AGOSTINI  Marine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1173 pts - CORPO PING 49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122</v>
      </c>
      <c r="C21" s="38" t="str">
        <f>IF(B21="","",CONCATENATE(VLOOKUP(B19,NP,15,FALSE),"  ",VLOOKUP(B19,NP,16,FALSE)))</f>
        <v>JAUSET  M.therese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7 / 1 / 4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840 pts - U S NATEXIS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10</v>
      </c>
      <c r="N22" s="45">
        <f>IF(VLOOKUP(J22,NP,33,FALSE)="","",IF(VLOOKUP(J22,NP,34,FALSE)=2,"",VLOOKUP(J22,NP,34,FALSE)))</f>
        <v>41398</v>
      </c>
      <c r="O22" s="45"/>
      <c r="P22" s="46">
        <f>IF(VLOOKUP(J22,NP,33,FALSE)="","",IF(VLOOKUP(J22,NP,33,FALSE)=0,"",VLOOKUP(J22,NP,33,FALSE)))</f>
        <v>0.7708333333333334</v>
      </c>
      <c r="Q22" s="47"/>
      <c r="R22" s="48">
        <f>IF(VLOOKUP(R16,NP,14,FALSE)=0,"",VLOOKUP(R16,NP,14,FALSE))</f>
        <v>112</v>
      </c>
      <c r="S22" s="38" t="str">
        <f>IF(R22="","",CONCATENATE(VLOOKUP(R16,NP,15,FALSE),"  ",VLOOKUP(R16,NP,16,FALSE)))</f>
        <v>AGOSTINI  Marine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1173 pts - CORPO PING 49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9 / 6 / 11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  <v>17</v>
      </c>
      <c r="F25" s="45">
        <f>IF(VLOOKUP(B25,NP,33,FALSE)="","",IF(VLOOKUP(B25,NP,34,FALSE)=2,"",VLOOKUP(B25,NP,34,FALSE)))</f>
        <v>41398</v>
      </c>
      <c r="G25" s="45"/>
      <c r="H25" s="46">
        <f>IF(VLOOKUP(B25,NP,33,FALSE)="","",IF(VLOOKUP(B25,NP,33,FALSE)=0,"",VLOOKUP(B25,NP,33,FALSE)))</f>
        <v>0.625</v>
      </c>
      <c r="I25" s="47"/>
      <c r="J25" s="48">
        <f>IF(VLOOKUP(J22,NP,14,FALSE)=0,"",VLOOKUP(J22,NP,14,FALSE))</f>
        <v>105</v>
      </c>
      <c r="K25" s="38" t="str">
        <f>IF(J25="","",CONCATENATE(VLOOKUP(J22,NP,15,FALSE),"  ",VLOOKUP(J22,NP,16,FALSE)))</f>
        <v>MOIGNEU  Elisabeth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1335 pts - APCEC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105</v>
      </c>
      <c r="C27" s="38" t="str">
        <f>IF(B27="","",CONCATENATE(VLOOKUP(B25,NP,15,FALSE),"  ",VLOOKUP(B25,NP,16,FALSE)))</f>
        <v>MOIGNEU  Elisabeth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1335 pts - APCEC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9</v>
      </c>
      <c r="AD28" s="45">
        <f>IF(VLOOKUP(Z28,NP,33,FALSE)="","",IF(VLOOKUP(Z28,NP,34,FALSE)=2,"",VLOOKUP(Z28,NP,34,FALSE)))</f>
        <v>41399</v>
      </c>
      <c r="AE28" s="45"/>
      <c r="AF28" s="46">
        <f>IF(VLOOKUP(Z28,NP,33,FALSE)="","",IF(VLOOKUP(Z28,NP,33,FALSE)=0,"",VLOOKUP(Z28,NP,33,FALSE)))</f>
        <v>0.5833333333333334</v>
      </c>
      <c r="AG28" s="47"/>
      <c r="AH28" s="48">
        <f>IF(VLOOKUP(Z28,NP,12,FALSE)=1,VLOOKUP(Z28,NP,4,FALSE),IF(VLOOKUP(Z28,NP,22,FALSE)=1,VLOOKUP(Z28,NP,14,FALSE),""))</f>
        <v>101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LARCHER  Sophie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107</v>
      </c>
      <c r="C29" s="38" t="str">
        <f>IF(B29="","",CONCATENATE(VLOOKUP(B31,NP,5,FALSE),"  ",VLOOKUP(B31,NP,6,FALSE)))</f>
        <v>MOLINS  Corine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1620 pts - CORPO18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1297 pts - AISNE CORPO 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5 / 7 / -8 / 4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  <v>17</v>
      </c>
      <c r="F31" s="45">
        <f>IF(VLOOKUP(B31,NP,33,FALSE)="","",IF(VLOOKUP(B31,NP,34,FALSE)=2,"",VLOOKUP(B31,NP,34,FALSE)))</f>
        <v>41398</v>
      </c>
      <c r="G31" s="45"/>
      <c r="H31" s="46">
        <f>IF(VLOOKUP(B31,NP,33,FALSE)="","",IF(VLOOKUP(B31,NP,33,FALSE)=0,"",VLOOKUP(B31,NP,33,FALSE)))</f>
        <v>0.642361111111111</v>
      </c>
      <c r="I31" s="47"/>
      <c r="J31" s="48">
        <f>IF(VLOOKUP(J34,NP,4,FALSE)=0,"",VLOOKUP(J34,NP,4,FALSE))</f>
        <v>107</v>
      </c>
      <c r="K31" s="38" t="str">
        <f>IF(J31="","",CONCATENATE(VLOOKUP(J34,NP,5,FALSE),"  ",VLOOKUP(J34,NP,6,FALSE)))</f>
        <v>MOLINS  Corine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1297 pts - AISNE CORPO 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11</v>
      </c>
      <c r="N34" s="45">
        <f>IF(VLOOKUP(J34,NP,33,FALSE)="","",IF(VLOOKUP(J34,NP,34,FALSE)=2,"",VLOOKUP(J34,NP,34,FALSE)))</f>
        <v>41398</v>
      </c>
      <c r="O34" s="45"/>
      <c r="P34" s="46">
        <f>IF(VLOOKUP(J34,NP,33,FALSE)="","",IF(VLOOKUP(J34,NP,33,FALSE)=0,"",VLOOKUP(J34,NP,33,FALSE)))</f>
        <v>0.7708333333333334</v>
      </c>
      <c r="Q34" s="47"/>
      <c r="R34" s="48">
        <f>IF(VLOOKUP(R40,NP,4,FALSE)=0,"",VLOOKUP(R40,NP,4,FALSE))</f>
        <v>107</v>
      </c>
      <c r="S34" s="38" t="str">
        <f>IF(R34="","",CONCATENATE(VLOOKUP(R40,NP,5,FALSE),"  ",VLOOKUP(R40,NP,6,FALSE)))</f>
        <v>MOLINS  Corine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119</v>
      </c>
      <c r="C35" s="38" t="str">
        <f>IF(B35="","",CONCATENATE(VLOOKUP(B37,NP,5,FALSE),"  ",VLOOKUP(B37,NP,6,FALSE)))</f>
        <v>PIERONI  Françoise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1297 pts - AISNE CORPO 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928 pts - CSM FINANCES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9 / 10 / -5 / 9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18</v>
      </c>
      <c r="F37" s="45">
        <f>IF(VLOOKUP(B37,NP,33,FALSE)="","",IF(VLOOKUP(B37,NP,34,FALSE)=2,"",VLOOKUP(B37,NP,34,FALSE)))</f>
        <v>41398</v>
      </c>
      <c r="G37" s="45"/>
      <c r="H37" s="46">
        <f>IF(VLOOKUP(B37,NP,33,FALSE)="","",IF(VLOOKUP(B37,NP,33,FALSE)=0,"",VLOOKUP(B37,NP,33,FALSE)))</f>
        <v>0.642361111111111</v>
      </c>
      <c r="I37" s="47"/>
      <c r="J37" s="48">
        <f>IF(VLOOKUP(J34,NP,14,FALSE)=0,"",VLOOKUP(J34,NP,14,FALSE))</f>
        <v>109</v>
      </c>
      <c r="K37" s="38" t="str">
        <f>IF(J37="","",CONCATENATE(VLOOKUP(J34,NP,15,FALSE),"  ",VLOOKUP(J34,NP,16,FALSE)))</f>
        <v>TANGUY  Marie christine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1222 pts - CORPO18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109</v>
      </c>
      <c r="C39" s="38" t="str">
        <f>IF(B39="","",CONCATENATE(VLOOKUP(B37,NP,15,FALSE),"  ",VLOOKUP(B37,NP,16,FALSE)))</f>
        <v>TANGUY  Marie christine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6 / 3 / -10 / 9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1222 pts - CORPO18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3</v>
      </c>
      <c r="V40" s="45">
        <f>IF(VLOOKUP(R40,NP,33,FALSE)="","",IF(VLOOKUP(R40,NP,34,FALSE)=2,"",VLOOKUP(R40,NP,34,FALSE)))</f>
        <v>41399</v>
      </c>
      <c r="W40" s="45"/>
      <c r="X40" s="46">
        <f>IF(VLOOKUP(R40,NP,33,FALSE)="","",IF(VLOOKUP(R40,NP,33,FALSE)=0,"",VLOOKUP(R40,NP,33,FALSE)))</f>
        <v>0.5</v>
      </c>
      <c r="Y40" s="47"/>
      <c r="Z40" s="48">
        <f>IF(VLOOKUP(Z28,NP,14,FALSE)=0,"",VLOOKUP(Z28,NP,14,FALSE))</f>
        <v>104</v>
      </c>
      <c r="AA40" s="38" t="str">
        <f>IF(Z40="","",CONCATENATE(VLOOKUP(Z28,NP,15,FALSE),"  ",VLOOKUP(Z28,NP,16,FALSE)))</f>
        <v>GLEVAREC  Brigitte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116</v>
      </c>
      <c r="C41" s="38" t="str">
        <f>IF(B41="","",CONCATENATE(VLOOKUP(B43,NP,5,FALSE),"  ",VLOOKUP(B43,NP,6,FALSE)))</f>
        <v>ROTH  Michèle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1351 pts - EDUCATION NATIO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1065 pts - ASPTT PARIS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-8 / 10 / 9 / 6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19</v>
      </c>
      <c r="F43" s="45">
        <f>IF(VLOOKUP(B43,NP,33,FALSE)="","",IF(VLOOKUP(B43,NP,34,FALSE)=2,"",VLOOKUP(B43,NP,34,FALSE)))</f>
        <v>41398</v>
      </c>
      <c r="G43" s="45"/>
      <c r="H43" s="46">
        <f>IF(VLOOKUP(B43,NP,33,FALSE)="","",IF(VLOOKUP(B43,NP,33,FALSE)=0,"",VLOOKUP(B43,NP,33,FALSE)))</f>
        <v>0.642361111111111</v>
      </c>
      <c r="I43" s="47"/>
      <c r="J43" s="48">
        <f>IF(VLOOKUP(J46,NP,4,FALSE)=0,"",VLOOKUP(J46,NP,4,FALSE))</f>
        <v>116</v>
      </c>
      <c r="K43" s="38" t="str">
        <f>IF(J43="","",CONCATENATE(VLOOKUP(J46,NP,5,FALSE),"  ",VLOOKUP(J46,NP,6,FALSE)))</f>
        <v>ROTH  Michèle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1065 pts - ASPTT PARIS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113</v>
      </c>
      <c r="C45" s="38" t="str">
        <f>IF(B45="","",CONCATENATE(VLOOKUP(B43,NP,15,FALSE),"  ",VLOOKUP(B43,NP,16,FALSE)))</f>
        <v>CORDELIER  Liliane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-7 / 8 / -9 / 7 / 9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2" t="str">
        <f>IF(B45="","",CONCATENATE(VLOOKUP(B43,NP,18,FALSE)," pts - ",VLOOKUP(B43,NP,21,FALSE)))</f>
        <v>1162 pts - ASC 33 TT</v>
      </c>
      <c r="D46" s="72"/>
      <c r="E46" s="72"/>
      <c r="F46" s="72"/>
      <c r="G46" s="72"/>
      <c r="H46" s="72"/>
      <c r="I46" s="72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12</v>
      </c>
      <c r="N46" s="45">
        <f>IF(VLOOKUP(J46,NP,33,FALSE)="","",IF(VLOOKUP(J46,NP,34,FALSE)=2,"",VLOOKUP(J46,NP,34,FALSE)))</f>
        <v>41398</v>
      </c>
      <c r="O46" s="45"/>
      <c r="P46" s="46">
        <f>IF(VLOOKUP(J46,NP,33,FALSE)="","",IF(VLOOKUP(J46,NP,33,FALSE)=0,"",VLOOKUP(J46,NP,33,FALSE)))</f>
        <v>0.7708333333333334</v>
      </c>
      <c r="Q46" s="47"/>
      <c r="R46" s="48">
        <f>IF(VLOOKUP(R40,NP,14,FALSE)=0,"",VLOOKUP(R40,NP,14,FALSE))</f>
        <v>104</v>
      </c>
      <c r="S46" s="38" t="str">
        <f>IF(R46="","",CONCATENATE(VLOOKUP(R40,NP,15,FALSE),"  ",VLOOKUP(R40,NP,16,FALSE)))</f>
        <v>GLEVAREC  Brigitte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3">
        <f>'Liste des parties'!$AH$2</f>
        <v>2</v>
      </c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1351 pts - EDUCATION NATIO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4 / 8 / 5</v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75" t="str">
        <f>'Liste des parties'!$AD$2</f>
        <v>Championnats de France Corpo.</v>
      </c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104</v>
      </c>
      <c r="K49" s="38" t="str">
        <f>IF(J49="","",CONCATENATE(VLOOKUP(J46,NP,15,FALSE),"  ",VLOOKUP(J46,NP,16,FALSE)))</f>
        <v>GLEVAREC  Brigitte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1351 pts - EDUCATION NATIO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7" t="str">
        <f>'Liste des parties'!$AE$2</f>
        <v>Corpo Vétérans Dames</v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8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104</v>
      </c>
      <c r="C51" s="38" t="str">
        <f>IF(B51="","",CONCATENATE(VLOOKUP(B49,NP,15,FALSE),"  ",VLOOKUP(B49,NP,16,FALSE)))</f>
        <v>GLEVAREC  Brigitte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1351 pts - EDUCATION NATIO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Barcelo Marianne</cp:lastModifiedBy>
  <cp:lastPrinted>2013-05-05T13:11:17Z</cp:lastPrinted>
  <dcterms:created xsi:type="dcterms:W3CDTF">2003-05-26T12:43:52Z</dcterms:created>
  <dcterms:modified xsi:type="dcterms:W3CDTF">2013-05-05T13:12:07Z</dcterms:modified>
  <cp:category/>
  <cp:version/>
  <cp:contentType/>
  <cp:contentStatus/>
</cp:coreProperties>
</file>